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alish\Desktop\"/>
    </mc:Choice>
  </mc:AlternateContent>
  <bookViews>
    <workbookView xWindow="0" yWindow="0" windowWidth="23040" windowHeight="9192" activeTab="3"/>
  </bookViews>
  <sheets>
    <sheet name="PCA Bolus ONLY" sheetId="7" r:id="rId1"/>
    <sheet name="PCA for Basal &amp; Bolus ONLY" sheetId="5" r:id="rId2"/>
    <sheet name="PCA to Titrate (Incr) SCC" sheetId="4" r:id="rId3"/>
    <sheet name="PCA to Titrate (Decr) SCC" sheetId="8" r:id="rId4"/>
  </sheets>
  <calcPr calcId="162913" concurrentCalc="0"/>
</workbook>
</file>

<file path=xl/calcChain.xml><?xml version="1.0" encoding="utf-8"?>
<calcChain xmlns="http://schemas.openxmlformats.org/spreadsheetml/2006/main">
  <c r="B23" i="8" l="1"/>
  <c r="B22" i="8"/>
  <c r="B21" i="8"/>
  <c r="B20" i="8"/>
  <c r="B19" i="8"/>
  <c r="B18" i="8"/>
  <c r="B17" i="8"/>
  <c r="B16" i="8"/>
  <c r="B22" i="4"/>
  <c r="B21" i="4"/>
  <c r="B20" i="4"/>
  <c r="B19" i="4"/>
  <c r="B18" i="4"/>
  <c r="B17" i="4"/>
  <c r="B16" i="4"/>
  <c r="B15" i="4"/>
  <c r="B15" i="8"/>
  <c r="B11" i="5"/>
  <c r="B10" i="7"/>
</calcChain>
</file>

<file path=xl/sharedStrings.xml><?xml version="1.0" encoding="utf-8"?>
<sst xmlns="http://schemas.openxmlformats.org/spreadsheetml/2006/main" count="106" uniqueCount="57">
  <si>
    <t>mg/hr</t>
  </si>
  <si>
    <t>PCA Dose (Bolus Dose)</t>
  </si>
  <si>
    <t>mg</t>
  </si>
  <si>
    <t>minutes</t>
  </si>
  <si>
    <t>Max Limit</t>
  </si>
  <si>
    <t>Rate (Basal Dose)</t>
  </si>
  <si>
    <r>
      <t xml:space="preserve">PCA Calculator for Basal &amp; Bolus </t>
    </r>
    <r>
      <rPr>
        <b/>
        <sz val="11"/>
        <color theme="1"/>
        <rFont val="Calibri"/>
        <family val="2"/>
        <scheme val="minor"/>
      </rPr>
      <t>ONLY</t>
    </r>
  </si>
  <si>
    <r>
      <t xml:space="preserve">THIS CALCULATOR IS ONLY FOR A PCA (HIGH OR LOW DOSE) WITH BOLUS ORDERS </t>
    </r>
    <r>
      <rPr>
        <b/>
        <sz val="11"/>
        <color theme="1"/>
        <rFont val="Calibri"/>
        <family val="2"/>
        <scheme val="minor"/>
      </rPr>
      <t>ONLY</t>
    </r>
  </si>
  <si>
    <t>PLEASE click on the appropriate tab at the bottom if you require a different PCA order</t>
  </si>
  <si>
    <t>DO NOT TITRATE</t>
  </si>
  <si>
    <r>
      <t xml:space="preserve">THIS CALCULATOR IS ONLY FOR A PCA (HIGH OR LOW DOSE) WITH BASAL &amp; BOLUS ORDERS </t>
    </r>
    <r>
      <rPr>
        <b/>
        <sz val="11"/>
        <color theme="1"/>
        <rFont val="Calibri"/>
        <family val="2"/>
        <scheme val="minor"/>
      </rPr>
      <t>ONLY</t>
    </r>
  </si>
  <si>
    <t>PCA Lockout Interval</t>
  </si>
  <si>
    <r>
      <t xml:space="preserve">*Order must include </t>
    </r>
    <r>
      <rPr>
        <b/>
        <i/>
        <sz val="11"/>
        <color theme="1"/>
        <rFont val="Calibri"/>
        <family val="2"/>
        <scheme val="minor"/>
      </rPr>
      <t>DO NOT TITRATE</t>
    </r>
    <r>
      <rPr>
        <sz val="11"/>
        <color theme="1"/>
        <rFont val="Calibri"/>
        <family val="2"/>
        <scheme val="minor"/>
      </rPr>
      <t xml:space="preserve"> in the Additional Directions</t>
    </r>
  </si>
  <si>
    <r>
      <t xml:space="preserve">*Order must include </t>
    </r>
    <r>
      <rPr>
        <b/>
        <i/>
        <sz val="12"/>
        <color theme="1"/>
        <rFont val="Calibri"/>
        <family val="2"/>
        <scheme val="minor"/>
      </rPr>
      <t>DO NOT TITRATE</t>
    </r>
    <r>
      <rPr>
        <sz val="11"/>
        <color theme="1"/>
        <rFont val="Calibri"/>
        <family val="2"/>
        <scheme val="minor"/>
      </rPr>
      <t xml:space="preserve"> in the Additional Directions. See below Examples.</t>
    </r>
  </si>
  <si>
    <r>
      <t xml:space="preserve">PCA Calculator for </t>
    </r>
    <r>
      <rPr>
        <sz val="12"/>
        <color theme="1"/>
        <rFont val="Calibri"/>
        <family val="2"/>
        <scheme val="minor"/>
      </rPr>
      <t>Bolus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ONLY*</t>
    </r>
  </si>
  <si>
    <t>PCA Lockout interval</t>
  </si>
  <si>
    <t>on provider discretion and patient response.</t>
  </si>
  <si>
    <r>
      <t xml:space="preserve">THIS CALCULATOR IS ONLY FOR A PCA (HIGH DOSE) WITH BASAL &amp; BOLUS &amp; TITRATE ORDERS </t>
    </r>
    <r>
      <rPr>
        <b/>
        <sz val="11"/>
        <color theme="1"/>
        <rFont val="Calibri"/>
        <family val="2"/>
        <scheme val="minor"/>
      </rPr>
      <t>ONLY</t>
    </r>
  </si>
  <si>
    <t>INCREASE TITRATE ORDERS</t>
  </si>
  <si>
    <r>
      <rPr>
        <i/>
        <sz val="11"/>
        <color theme="1"/>
        <rFont val="Calibri"/>
        <family val="2"/>
        <scheme val="minor"/>
      </rPr>
      <t>PCA Nursing Policy</t>
    </r>
    <r>
      <rPr>
        <sz val="11"/>
        <color theme="1"/>
        <rFont val="Calibri"/>
        <family val="2"/>
        <scheme val="minor"/>
      </rPr>
      <t>: http://nursing.uchc.edu/nursing_standards/docs/pain_acute_continuous_opioid_infusions.pdf</t>
    </r>
  </si>
  <si>
    <t>{make sure this is in minutes}</t>
  </si>
  <si>
    <t>PCA Calculator for Basal &amp; Titrate (DECREASE) &amp;  Bolus</t>
  </si>
  <si>
    <t>DECREASE TITRATE ORDERS</t>
  </si>
  <si>
    <r>
      <t xml:space="preserve">This calculator is to assist with determing the </t>
    </r>
    <r>
      <rPr>
        <b/>
        <sz val="11"/>
        <color theme="1"/>
        <rFont val="Calibri"/>
        <family val="2"/>
        <scheme val="minor"/>
      </rPr>
      <t>absolute</t>
    </r>
    <r>
      <rPr>
        <sz val="11"/>
        <color theme="1"/>
        <rFont val="Calibri"/>
        <family val="2"/>
        <scheme val="minor"/>
      </rPr>
      <t xml:space="preserve"> maximum limit. The maximum limit can be adjusted based</t>
    </r>
  </si>
  <si>
    <t>Example from Policy:</t>
  </si>
  <si>
    <r>
      <rPr>
        <b/>
        <i/>
        <sz val="11"/>
        <color theme="1"/>
        <rFont val="Calibri"/>
        <family val="2"/>
        <scheme val="minor"/>
      </rPr>
      <t>PCA Nursing Policy</t>
    </r>
    <r>
      <rPr>
        <sz val="11"/>
        <color theme="1"/>
        <rFont val="Calibri"/>
        <family val="2"/>
        <scheme val="minor"/>
      </rPr>
      <t>: http://nursing.uchc.edu/nursing_standards/docs/pain_acute_continuous_opioid_infusions.pdf</t>
    </r>
  </si>
  <si>
    <t>This calculator is to assist with determing the absolute maximum limit in a 24 hour time period. The maximum limit can be adjusted based</t>
  </si>
  <si>
    <t xml:space="preserve">mg </t>
  </si>
  <si>
    <r>
      <t xml:space="preserve">This calculator is to assist with determing the </t>
    </r>
    <r>
      <rPr>
        <b/>
        <sz val="11"/>
        <color rgb="FFC00000"/>
        <rFont val="Calibri"/>
        <family val="2"/>
        <scheme val="minor"/>
      </rPr>
      <t>absolute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maximum limit. The maximum limit can be adjusted based</t>
    </r>
  </si>
  <si>
    <r>
      <t xml:space="preserve">This calculator is to assist with determing the </t>
    </r>
    <r>
      <rPr>
        <b/>
        <sz val="11"/>
        <color rgb="FFC00000"/>
        <rFont val="Calibri"/>
        <family val="2"/>
        <scheme val="minor"/>
      </rPr>
      <t>absolute</t>
    </r>
    <r>
      <rPr>
        <sz val="11"/>
        <color theme="1"/>
        <rFont val="Calibri"/>
        <family val="2"/>
        <scheme val="minor"/>
      </rPr>
      <t xml:space="preserve"> maximum limit. The maximum limit can be adjusted based</t>
    </r>
  </si>
  <si>
    <r>
      <rPr>
        <b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 xml:space="preserve"> Limit **</t>
    </r>
    <r>
      <rPr>
        <b/>
        <sz val="11"/>
        <color theme="1"/>
        <rFont val="Calibri"/>
        <family val="2"/>
        <scheme val="minor"/>
      </rPr>
      <t>This is the dose needed if titrate at least once</t>
    </r>
    <r>
      <rPr>
        <sz val="11"/>
        <color theme="1"/>
        <rFont val="Calibri"/>
        <family val="2"/>
        <scheme val="minor"/>
      </rPr>
      <t>**</t>
    </r>
  </si>
  <si>
    <t xml:space="preserve">on provider discretion and patient response. </t>
  </si>
  <si>
    <r>
      <rPr>
        <b/>
        <sz val="11"/>
        <color theme="1"/>
        <rFont val="Calibri"/>
        <family val="2"/>
        <scheme val="minor"/>
      </rPr>
      <t>Max Increase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2 titrations up/24hrs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</si>
  <si>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Increase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3 titrations up/24hrs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</si>
  <si>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Increase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4 titrations up/24hrs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</si>
  <si>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Increase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5 titrations up/24hrs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</si>
  <si>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Increase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6 titrations up/24hrs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</si>
  <si>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Increase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7 titrations up/24hrs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</si>
  <si>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Increase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8 titrations up/24hrs</t>
    </r>
    <r>
      <rPr>
        <sz val="11"/>
        <color theme="1"/>
        <rFont val="Calibri"/>
        <family val="2"/>
        <scheme val="minor"/>
      </rPr>
      <t>**</t>
    </r>
  </si>
  <si>
    <r>
      <t xml:space="preserve">Cont Dose Adjustment Increment Interval* </t>
    </r>
    <r>
      <rPr>
        <b/>
        <sz val="11"/>
        <color theme="1"/>
        <rFont val="Calibri"/>
        <family val="2"/>
        <scheme val="minor"/>
      </rPr>
      <t>&lt;&lt;Titrate&gt;&gt;</t>
    </r>
  </si>
  <si>
    <r>
      <t xml:space="preserve">PCA Calculator for Basal &amp; Titrate (INCREASE) &amp;  Bolus </t>
    </r>
    <r>
      <rPr>
        <b/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</si>
  <si>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 xml:space="preserve"> Limit **</t>
    </r>
    <r>
      <rPr>
        <b/>
        <sz val="11"/>
        <color theme="1"/>
        <rFont val="Calibri"/>
        <family val="2"/>
        <scheme val="minor"/>
      </rPr>
      <t>This is the dose needed if not titrate down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</si>
  <si>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Decrease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1 titration down/24hrs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</si>
  <si>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Decrease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2 titrations down/24hrs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</si>
  <si>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Decrease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3 titrations down/24hrs</t>
    </r>
    <r>
      <rPr>
        <sz val="11"/>
        <color theme="1"/>
        <rFont val="Calibri"/>
        <family val="2"/>
        <scheme val="minor"/>
      </rPr>
      <t>**</t>
    </r>
  </si>
  <si>
    <r>
      <t>Cont Dose Adjustment Increments*</t>
    </r>
    <r>
      <rPr>
        <b/>
        <sz val="11"/>
        <color theme="1"/>
        <rFont val="Calibri"/>
        <family val="2"/>
        <scheme val="minor"/>
      </rPr>
      <t xml:space="preserve">                &lt;&lt;Titrate&gt;&gt;</t>
    </r>
  </si>
  <si>
    <r>
      <t xml:space="preserve">Cont Dose Adjustment Increments*                </t>
    </r>
    <r>
      <rPr>
        <b/>
        <sz val="11"/>
        <color theme="1"/>
        <rFont val="Calibri"/>
        <family val="2"/>
        <scheme val="minor"/>
      </rPr>
      <t>&lt;&lt;Titrate&gt;&gt;</t>
    </r>
  </si>
  <si>
    <r>
      <rPr>
        <b/>
        <i/>
        <sz val="11"/>
        <color theme="1"/>
        <rFont val="Calibri"/>
        <family val="2"/>
        <scheme val="minor"/>
      </rPr>
      <t>Nursing Policy on Titrate PCA for Sickle Cell PCA</t>
    </r>
    <r>
      <rPr>
        <sz val="11"/>
        <color theme="1"/>
        <rFont val="Calibri"/>
        <family val="2"/>
        <scheme val="minor"/>
      </rPr>
      <t>: http://nursing.uchc.edu/nursing_standards/docs/Sickle%20Cell%20Pain.pdf</t>
    </r>
  </si>
  <si>
    <r>
      <t xml:space="preserve">*Order </t>
    </r>
    <r>
      <rPr>
        <b/>
        <sz val="11"/>
        <color rgb="FFFF0000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have a pain scale for increase  per policy. If no dose adjustment, consult the tab for PCA for Basal &amp; Bolus ONLY below.</t>
    </r>
  </si>
  <si>
    <r>
      <t xml:space="preserve">*Order </t>
    </r>
    <r>
      <rPr>
        <b/>
        <sz val="11"/>
        <color rgb="FFFF0000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have a pain scale for decrease per policy. If no dose adjustment, consult the tab for PCA for Basal &amp; Bolus ONLY below.</t>
    </r>
  </si>
  <si>
    <t>Below are dose titrations up</t>
  </si>
  <si>
    <t xml:space="preserve">Below are dose titrations down </t>
  </si>
  <si>
    <r>
      <rPr>
        <b/>
        <sz val="11"/>
        <color theme="1"/>
        <rFont val="Calibri"/>
        <family val="2"/>
        <scheme val="minor"/>
      </rPr>
      <t>Max Decrease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4 titrations down/24hrs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</si>
  <si>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Decrease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5 titrations down/24hrs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</si>
  <si>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Decrease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6 titrations down/24hrs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</si>
  <si>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Decrease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7 titrations down/24hrs</t>
    </r>
    <r>
      <rPr>
        <sz val="11"/>
        <color theme="1"/>
        <rFont val="Calibri"/>
        <family val="2"/>
        <scheme val="minor"/>
      </rPr>
      <t>**</t>
    </r>
  </si>
  <si>
    <r>
      <rPr>
        <b/>
        <sz val="11"/>
        <color theme="1"/>
        <rFont val="Calibri"/>
        <family val="2"/>
        <scheme val="minor"/>
      </rPr>
      <t>Max Decrease</t>
    </r>
    <r>
      <rPr>
        <sz val="11"/>
        <color theme="1"/>
        <rFont val="Calibri"/>
        <family val="2"/>
        <scheme val="minor"/>
      </rPr>
      <t xml:space="preserve"> Limit **</t>
    </r>
    <r>
      <rPr>
        <b/>
        <i/>
        <sz val="11"/>
        <color theme="1"/>
        <rFont val="Calibri"/>
        <family val="2"/>
        <scheme val="minor"/>
      </rPr>
      <t>Anticipate 8 titrations down/24hrs</t>
    </r>
    <r>
      <rPr>
        <sz val="11"/>
        <color theme="1"/>
        <rFont val="Calibri"/>
        <family val="2"/>
        <scheme val="minor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</si>
</sst>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8" fillId="8" borderId="1" xfId="0" applyNumberFormat="1" applyFont="1" applyFill="1" applyBorder="1"/>
    <xf numFmtId="0" fontId="0" fillId="0" borderId="3" xfId="0" applyBorder="1"/>
    <xf numFmtId="0" fontId="8" fillId="8" borderId="2" xfId="0" applyFont="1" applyFill="1" applyBorder="1"/>
    <xf numFmtId="0" fontId="1" fillId="0" borderId="1" xfId="0" applyFont="1" applyBorder="1"/>
    <xf numFmtId="0" fontId="1" fillId="0" borderId="4" xfId="0" applyFont="1" applyBorder="1"/>
    <xf numFmtId="0" fontId="0" fillId="0" borderId="10" xfId="0" applyBorder="1"/>
    <xf numFmtId="0" fontId="1" fillId="0" borderId="12" xfId="0" applyFont="1" applyBorder="1"/>
    <xf numFmtId="0" fontId="0" fillId="0" borderId="9" xfId="0" applyBorder="1"/>
    <xf numFmtId="0" fontId="8" fillId="8" borderId="13" xfId="0" applyFont="1" applyFill="1" applyBorder="1"/>
    <xf numFmtId="0" fontId="1" fillId="0" borderId="14" xfId="0" applyFont="1" applyBorder="1"/>
    <xf numFmtId="0" fontId="0" fillId="0" borderId="3" xfId="0" applyFill="1" applyBorder="1"/>
    <xf numFmtId="0" fontId="0" fillId="9" borderId="0" xfId="0" applyFill="1" applyBorder="1"/>
    <xf numFmtId="0" fontId="0" fillId="9" borderId="0" xfId="0" applyFill="1"/>
    <xf numFmtId="0" fontId="9" fillId="7" borderId="11" xfId="0" applyFont="1" applyFill="1" applyBorder="1"/>
    <xf numFmtId="0" fontId="9" fillId="7" borderId="13" xfId="0" applyFont="1" applyFill="1" applyBorder="1"/>
    <xf numFmtId="0" fontId="0" fillId="0" borderId="1" xfId="0" applyBorder="1" applyProtection="1"/>
    <xf numFmtId="0" fontId="0" fillId="6" borderId="1" xfId="0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6</xdr:row>
      <xdr:rowOff>66676</xdr:rowOff>
    </xdr:from>
    <xdr:to>
      <xdr:col>5</xdr:col>
      <xdr:colOff>981075</xdr:colOff>
      <xdr:row>9</xdr:row>
      <xdr:rowOff>95251</xdr:rowOff>
    </xdr:to>
    <xdr:sp macro="" textlink="">
      <xdr:nvSpPr>
        <xdr:cNvPr id="10" name="Left Arrow Callout 9"/>
        <xdr:cNvSpPr/>
      </xdr:nvSpPr>
      <xdr:spPr>
        <a:xfrm>
          <a:off x="4591050" y="1219201"/>
          <a:ext cx="2162175" cy="609600"/>
        </a:xfrm>
        <a:prstGeom prst="leftArrowCallout">
          <a:avLst/>
        </a:prstGeom>
        <a:solidFill>
          <a:srgbClr val="FFFF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238125</xdr:colOff>
      <xdr:row>6</xdr:row>
      <xdr:rowOff>85725</xdr:rowOff>
    </xdr:from>
    <xdr:to>
      <xdr:col>5</xdr:col>
      <xdr:colOff>952500</xdr:colOff>
      <xdr:row>9</xdr:row>
      <xdr:rowOff>95250</xdr:rowOff>
    </xdr:to>
    <xdr:sp macro="" textlink="">
      <xdr:nvSpPr>
        <xdr:cNvPr id="11" name="TextBox 10"/>
        <xdr:cNvSpPr txBox="1"/>
      </xdr:nvSpPr>
      <xdr:spPr>
        <a:xfrm>
          <a:off x="5400675" y="1238250"/>
          <a:ext cx="1323975" cy="590550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Fill in the yellow areas to calculate</a:t>
          </a:r>
        </a:p>
        <a:p>
          <a:pPr algn="ctr"/>
          <a:r>
            <a:rPr lang="en-US" sz="1050"/>
            <a:t>Max</a:t>
          </a:r>
          <a:r>
            <a:rPr lang="en-US" sz="1050" baseline="0"/>
            <a:t> Limit</a:t>
          </a:r>
          <a:endParaRPr lang="en-US" sz="10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6</xdr:row>
      <xdr:rowOff>180975</xdr:rowOff>
    </xdr:from>
    <xdr:to>
      <xdr:col>5</xdr:col>
      <xdr:colOff>981075</xdr:colOff>
      <xdr:row>10</xdr:row>
      <xdr:rowOff>19049</xdr:rowOff>
    </xdr:to>
    <xdr:sp macro="" textlink="">
      <xdr:nvSpPr>
        <xdr:cNvPr id="2" name="Left Arrow Callout 1"/>
        <xdr:cNvSpPr/>
      </xdr:nvSpPr>
      <xdr:spPr>
        <a:xfrm>
          <a:off x="4591050" y="1333500"/>
          <a:ext cx="2162175" cy="609599"/>
        </a:xfrm>
        <a:prstGeom prst="leftArrowCallout">
          <a:avLst/>
        </a:prstGeom>
        <a:solidFill>
          <a:srgbClr val="FFFF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228600</xdr:colOff>
      <xdr:row>7</xdr:row>
      <xdr:rowOff>0</xdr:rowOff>
    </xdr:from>
    <xdr:to>
      <xdr:col>5</xdr:col>
      <xdr:colOff>942975</xdr:colOff>
      <xdr:row>10</xdr:row>
      <xdr:rowOff>0</xdr:rowOff>
    </xdr:to>
    <xdr:sp macro="" textlink="">
      <xdr:nvSpPr>
        <xdr:cNvPr id="6" name="TextBox 5"/>
        <xdr:cNvSpPr txBox="1"/>
      </xdr:nvSpPr>
      <xdr:spPr>
        <a:xfrm>
          <a:off x="5391150" y="1343025"/>
          <a:ext cx="1323975" cy="581025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Fill in the yellow areas to calculate Max</a:t>
          </a:r>
          <a:r>
            <a:rPr lang="en-US" sz="1050" baseline="0"/>
            <a:t> Limit</a:t>
          </a:r>
          <a:endParaRPr lang="en-US" sz="105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1285875</xdr:colOff>
      <xdr:row>26</xdr:row>
      <xdr:rowOff>19050</xdr:rowOff>
    </xdr:from>
    <xdr:to>
      <xdr:col>4</xdr:col>
      <xdr:colOff>95250</xdr:colOff>
      <xdr:row>31</xdr:row>
      <xdr:rowOff>43365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3267075"/>
          <a:ext cx="4495800" cy="976815"/>
        </a:xfrm>
        <a:prstGeom prst="rect">
          <a:avLst/>
        </a:prstGeom>
      </xdr:spPr>
    </xdr:pic>
    <xdr:clientData/>
  </xdr:twoCellAnchor>
  <xdr:twoCellAnchor>
    <xdr:from>
      <xdr:col>5</xdr:col>
      <xdr:colOff>619125</xdr:colOff>
      <xdr:row>7</xdr:row>
      <xdr:rowOff>28575</xdr:rowOff>
    </xdr:from>
    <xdr:to>
      <xdr:col>5</xdr:col>
      <xdr:colOff>2781300</xdr:colOff>
      <xdr:row>12</xdr:row>
      <xdr:rowOff>47624</xdr:rowOff>
    </xdr:to>
    <xdr:sp macro="" textlink="">
      <xdr:nvSpPr>
        <xdr:cNvPr id="9" name="Left Arrow Callout 8"/>
        <xdr:cNvSpPr/>
      </xdr:nvSpPr>
      <xdr:spPr>
        <a:xfrm>
          <a:off x="6915150" y="1371600"/>
          <a:ext cx="2162175" cy="971549"/>
        </a:xfrm>
        <a:prstGeom prst="leftArrowCallout">
          <a:avLst/>
        </a:prstGeom>
        <a:solidFill>
          <a:srgbClr val="FFFF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1409700</xdr:colOff>
      <xdr:row>8</xdr:row>
      <xdr:rowOff>19050</xdr:rowOff>
    </xdr:from>
    <xdr:to>
      <xdr:col>5</xdr:col>
      <xdr:colOff>2733675</xdr:colOff>
      <xdr:row>11</xdr:row>
      <xdr:rowOff>28575</xdr:rowOff>
    </xdr:to>
    <xdr:sp macro="" textlink="">
      <xdr:nvSpPr>
        <xdr:cNvPr id="10" name="TextBox 9"/>
        <xdr:cNvSpPr txBox="1"/>
      </xdr:nvSpPr>
      <xdr:spPr>
        <a:xfrm>
          <a:off x="7705725" y="1552575"/>
          <a:ext cx="1323975" cy="581025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Fill in the yellow areas to calculate Max Limit</a:t>
          </a:r>
        </a:p>
      </xdr:txBody>
    </xdr:sp>
    <xdr:clientData/>
  </xdr:twoCellAnchor>
  <xdr:twoCellAnchor>
    <xdr:from>
      <xdr:col>3</xdr:col>
      <xdr:colOff>66675</xdr:colOff>
      <xdr:row>14</xdr:row>
      <xdr:rowOff>28575</xdr:rowOff>
    </xdr:from>
    <xdr:to>
      <xdr:col>5</xdr:col>
      <xdr:colOff>3495675</xdr:colOff>
      <xdr:row>21</xdr:row>
      <xdr:rowOff>161925</xdr:rowOff>
    </xdr:to>
    <xdr:sp macro="" textlink="">
      <xdr:nvSpPr>
        <xdr:cNvPr id="3" name="Left Arrow Callout 2"/>
        <xdr:cNvSpPr/>
      </xdr:nvSpPr>
      <xdr:spPr>
        <a:xfrm>
          <a:off x="5143500" y="2724150"/>
          <a:ext cx="4648200" cy="1524000"/>
        </a:xfrm>
        <a:prstGeom prst="leftArrowCallout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581025</xdr:colOff>
      <xdr:row>14</xdr:row>
      <xdr:rowOff>161925</xdr:rowOff>
    </xdr:from>
    <xdr:to>
      <xdr:col>5</xdr:col>
      <xdr:colOff>3390900</xdr:colOff>
      <xdr:row>21</xdr:row>
      <xdr:rowOff>57150</xdr:rowOff>
    </xdr:to>
    <xdr:sp macro="" textlink="">
      <xdr:nvSpPr>
        <xdr:cNvPr id="5" name="TextBox 4"/>
        <xdr:cNvSpPr txBox="1"/>
      </xdr:nvSpPr>
      <xdr:spPr>
        <a:xfrm>
          <a:off x="6877050" y="2857500"/>
          <a:ext cx="2809875" cy="128587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Pick the Appropriate Max Limit dependent upon how many anticipated PCA increases in a 24 hour period.</a:t>
          </a:r>
          <a:r>
            <a:rPr lang="en-US" sz="1100" baseline="0"/>
            <a:t> The order in CPOE should reflect at least the value in green to ensure the patient is able to obtain the Basal AND PCA Doses for a 60 minute time period AND at least one dose titration.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1266825</xdr:colOff>
      <xdr:row>27</xdr:row>
      <xdr:rowOff>85726</xdr:rowOff>
    </xdr:from>
    <xdr:to>
      <xdr:col>3</xdr:col>
      <xdr:colOff>408061</xdr:colOff>
      <xdr:row>32</xdr:row>
      <xdr:rowOff>47626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" y="3333751"/>
          <a:ext cx="4208536" cy="914400"/>
        </a:xfrm>
        <a:prstGeom prst="rect">
          <a:avLst/>
        </a:prstGeom>
      </xdr:spPr>
    </xdr:pic>
    <xdr:clientData/>
  </xdr:twoCellAnchor>
  <xdr:twoCellAnchor>
    <xdr:from>
      <xdr:col>5</xdr:col>
      <xdr:colOff>685800</xdr:colOff>
      <xdr:row>7</xdr:row>
      <xdr:rowOff>66674</xdr:rowOff>
    </xdr:from>
    <xdr:to>
      <xdr:col>5</xdr:col>
      <xdr:colOff>2847975</xdr:colOff>
      <xdr:row>12</xdr:row>
      <xdr:rowOff>57149</xdr:rowOff>
    </xdr:to>
    <xdr:sp macro="" textlink="">
      <xdr:nvSpPr>
        <xdr:cNvPr id="10" name="Left Arrow Callout 9"/>
        <xdr:cNvSpPr/>
      </xdr:nvSpPr>
      <xdr:spPr>
        <a:xfrm>
          <a:off x="6972300" y="1409699"/>
          <a:ext cx="2162175" cy="942975"/>
        </a:xfrm>
        <a:prstGeom prst="leftArrowCallout">
          <a:avLst/>
        </a:prstGeom>
        <a:solidFill>
          <a:srgbClr val="FFFF99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1476375</xdr:colOff>
      <xdr:row>8</xdr:row>
      <xdr:rowOff>76201</xdr:rowOff>
    </xdr:from>
    <xdr:to>
      <xdr:col>5</xdr:col>
      <xdr:colOff>2800350</xdr:colOff>
      <xdr:row>11</xdr:row>
      <xdr:rowOff>85725</xdr:rowOff>
    </xdr:to>
    <xdr:sp macro="" textlink="">
      <xdr:nvSpPr>
        <xdr:cNvPr id="11" name="TextBox 10"/>
        <xdr:cNvSpPr txBox="1"/>
      </xdr:nvSpPr>
      <xdr:spPr>
        <a:xfrm>
          <a:off x="7762875" y="1609726"/>
          <a:ext cx="1323975" cy="581024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Fill in the yellow areas to calculate Max Limit</a:t>
          </a:r>
        </a:p>
      </xdr:txBody>
    </xdr:sp>
    <xdr:clientData/>
  </xdr:twoCellAnchor>
  <xdr:twoCellAnchor>
    <xdr:from>
      <xdr:col>3</xdr:col>
      <xdr:colOff>190500</xdr:colOff>
      <xdr:row>14</xdr:row>
      <xdr:rowOff>95250</xdr:rowOff>
    </xdr:from>
    <xdr:to>
      <xdr:col>5</xdr:col>
      <xdr:colOff>2762250</xdr:colOff>
      <xdr:row>21</xdr:row>
      <xdr:rowOff>161924</xdr:rowOff>
    </xdr:to>
    <xdr:sp macro="" textlink="">
      <xdr:nvSpPr>
        <xdr:cNvPr id="14" name="Left Arrow Callout 13"/>
        <xdr:cNvSpPr/>
      </xdr:nvSpPr>
      <xdr:spPr>
        <a:xfrm>
          <a:off x="5257800" y="2838450"/>
          <a:ext cx="3790950" cy="1466849"/>
        </a:xfrm>
        <a:prstGeom prst="leftArrowCallout">
          <a:avLst/>
        </a:prstGeom>
        <a:solidFill>
          <a:srgbClr val="00B0F0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419100</xdr:colOff>
      <xdr:row>14</xdr:row>
      <xdr:rowOff>114300</xdr:rowOff>
    </xdr:from>
    <xdr:to>
      <xdr:col>5</xdr:col>
      <xdr:colOff>2676525</xdr:colOff>
      <xdr:row>21</xdr:row>
      <xdr:rowOff>161925</xdr:rowOff>
    </xdr:to>
    <xdr:sp macro="" textlink="">
      <xdr:nvSpPr>
        <xdr:cNvPr id="15" name="TextBox 14"/>
        <xdr:cNvSpPr txBox="1"/>
      </xdr:nvSpPr>
      <xdr:spPr>
        <a:xfrm>
          <a:off x="6705600" y="2857500"/>
          <a:ext cx="2257425" cy="1447800"/>
        </a:xfrm>
        <a:prstGeom prst="rect">
          <a:avLst/>
        </a:prstGeom>
        <a:solidFill>
          <a:srgbClr val="00B0F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/>
            <a:t>Pick</a:t>
          </a:r>
          <a:r>
            <a:rPr lang="en-US" sz="1200" baseline="0"/>
            <a:t> the max decrease limit that gives the ability for patient to get PCA doses. The entry in green accounts for the Basal </a:t>
          </a:r>
          <a:r>
            <a:rPr lang="en-US" sz="1200" i="1" baseline="0"/>
            <a:t>AND </a:t>
          </a:r>
          <a:r>
            <a:rPr lang="en-US" sz="1200" baseline="0"/>
            <a:t>PCA doses for a 60 minute time period </a:t>
          </a:r>
          <a:r>
            <a:rPr lang="en-US" sz="1200" i="1" baseline="0"/>
            <a:t>AND</a:t>
          </a:r>
          <a:r>
            <a:rPr lang="en-US" sz="1200" baseline="0"/>
            <a:t> dose not titrated down yet.</a:t>
          </a:r>
          <a:endParaRPr lang="en-US" sz="1200"/>
        </a:p>
        <a:p>
          <a:endParaRPr 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G15"/>
  <sheetViews>
    <sheetView workbookViewId="0">
      <selection activeCell="B18" sqref="B18"/>
    </sheetView>
  </sheetViews>
  <sheetFormatPr defaultRowHeight="14.4" x14ac:dyDescent="0.3"/>
  <cols>
    <col min="1" max="1" width="50" bestFit="1" customWidth="1"/>
    <col min="6" max="6" width="15.88671875" customWidth="1"/>
    <col min="7" max="7" width="73.33203125" customWidth="1"/>
  </cols>
  <sheetData>
    <row r="1" spans="1:7" x14ac:dyDescent="0.3">
      <c r="A1" s="26" t="s">
        <v>7</v>
      </c>
      <c r="B1" s="26"/>
      <c r="C1" s="26"/>
      <c r="D1" s="26"/>
      <c r="E1" s="26"/>
      <c r="F1" s="26"/>
    </row>
    <row r="2" spans="1:7" x14ac:dyDescent="0.3">
      <c r="A2" s="25" t="s">
        <v>8</v>
      </c>
      <c r="B2" s="25"/>
      <c r="C2" s="25"/>
      <c r="D2" s="25"/>
      <c r="E2" s="25"/>
      <c r="F2" s="25"/>
    </row>
    <row r="3" spans="1:7" x14ac:dyDescent="0.3">
      <c r="A3" s="25" t="s">
        <v>28</v>
      </c>
      <c r="B3" s="25"/>
      <c r="C3" s="25"/>
      <c r="D3" s="25"/>
      <c r="E3" s="25"/>
      <c r="F3" s="25"/>
    </row>
    <row r="4" spans="1:7" x14ac:dyDescent="0.3">
      <c r="A4" s="25" t="s">
        <v>16</v>
      </c>
      <c r="B4" s="25"/>
      <c r="C4" s="25"/>
      <c r="D4" s="25"/>
      <c r="E4" s="25"/>
      <c r="F4" s="25"/>
    </row>
    <row r="5" spans="1:7" ht="15.6" x14ac:dyDescent="0.3">
      <c r="A5" s="27" t="s">
        <v>9</v>
      </c>
      <c r="B5" s="27"/>
      <c r="C5" s="27"/>
      <c r="D5" s="27"/>
      <c r="E5" s="27"/>
      <c r="F5" s="27"/>
    </row>
    <row r="7" spans="1:7" ht="15.6" x14ac:dyDescent="0.3">
      <c r="A7" s="26" t="s">
        <v>14</v>
      </c>
      <c r="B7" s="26"/>
      <c r="C7" s="26"/>
      <c r="D7" s="26"/>
      <c r="E7" s="26"/>
      <c r="F7" s="26"/>
    </row>
    <row r="8" spans="1:7" x14ac:dyDescent="0.3">
      <c r="A8" s="3" t="s">
        <v>1</v>
      </c>
      <c r="B8" s="23"/>
      <c r="C8" s="3" t="s">
        <v>27</v>
      </c>
    </row>
    <row r="9" spans="1:7" x14ac:dyDescent="0.3">
      <c r="A9" s="3" t="s">
        <v>11</v>
      </c>
      <c r="B9" s="23"/>
      <c r="C9" s="3" t="s">
        <v>3</v>
      </c>
    </row>
    <row r="10" spans="1:7" x14ac:dyDescent="0.3">
      <c r="A10" s="3" t="s">
        <v>4</v>
      </c>
      <c r="B10" s="5" t="e">
        <f xml:space="preserve"> (60/B9)*B8</f>
        <v>#DIV/0!</v>
      </c>
      <c r="C10" s="8" t="s">
        <v>0</v>
      </c>
    </row>
    <row r="11" spans="1:7" ht="15.6" x14ac:dyDescent="0.3">
      <c r="A11" s="25" t="s">
        <v>13</v>
      </c>
      <c r="B11" s="25"/>
      <c r="C11" s="25"/>
      <c r="D11" s="25"/>
      <c r="E11" s="25"/>
      <c r="F11" s="25"/>
    </row>
    <row r="13" spans="1:7" x14ac:dyDescent="0.3">
      <c r="A13" s="24" t="s">
        <v>19</v>
      </c>
      <c r="B13" s="24"/>
      <c r="C13" s="24"/>
      <c r="D13" s="24"/>
      <c r="E13" s="24"/>
      <c r="F13" s="24"/>
    </row>
    <row r="15" spans="1:7" x14ac:dyDescent="0.3">
      <c r="G15" s="1"/>
    </row>
  </sheetData>
  <sheetProtection selectLockedCells="1"/>
  <mergeCells count="7">
    <mergeCell ref="A11:F11"/>
    <mergeCell ref="A7:F7"/>
    <mergeCell ref="A1:F1"/>
    <mergeCell ref="A2:F2"/>
    <mergeCell ref="A5:F5"/>
    <mergeCell ref="A3:F3"/>
    <mergeCell ref="A4:F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14"/>
  <sheetViews>
    <sheetView workbookViewId="0">
      <selection activeCell="A25" sqref="A25:XFD25"/>
    </sheetView>
  </sheetViews>
  <sheetFormatPr defaultRowHeight="14.4" x14ac:dyDescent="0.3"/>
  <cols>
    <col min="1" max="1" width="50" bestFit="1" customWidth="1"/>
    <col min="6" max="6" width="15.109375" customWidth="1"/>
  </cols>
  <sheetData>
    <row r="1" spans="1:7" x14ac:dyDescent="0.3">
      <c r="A1" s="28" t="s">
        <v>10</v>
      </c>
      <c r="B1" s="28"/>
      <c r="C1" s="28"/>
      <c r="D1" s="28"/>
      <c r="E1" s="28"/>
      <c r="F1" s="28"/>
    </row>
    <row r="2" spans="1:7" x14ac:dyDescent="0.3">
      <c r="A2" s="25" t="s">
        <v>8</v>
      </c>
      <c r="B2" s="25"/>
      <c r="C2" s="25"/>
      <c r="D2" s="25"/>
      <c r="E2" s="25"/>
      <c r="F2" s="25"/>
    </row>
    <row r="3" spans="1:7" x14ac:dyDescent="0.3">
      <c r="A3" s="25" t="s">
        <v>29</v>
      </c>
      <c r="B3" s="25"/>
      <c r="C3" s="25"/>
      <c r="D3" s="25"/>
      <c r="E3" s="25"/>
      <c r="F3" s="25"/>
    </row>
    <row r="4" spans="1:7" x14ac:dyDescent="0.3">
      <c r="A4" s="25" t="s">
        <v>16</v>
      </c>
      <c r="B4" s="25"/>
      <c r="C4" s="25"/>
      <c r="D4" s="25"/>
      <c r="E4" s="25"/>
      <c r="F4" s="25"/>
    </row>
    <row r="5" spans="1:7" ht="15.6" x14ac:dyDescent="0.3">
      <c r="A5" s="27" t="s">
        <v>9</v>
      </c>
      <c r="B5" s="27"/>
      <c r="C5" s="27"/>
      <c r="D5" s="27"/>
      <c r="E5" s="27"/>
      <c r="F5" s="27"/>
    </row>
    <row r="7" spans="1:7" x14ac:dyDescent="0.3">
      <c r="A7" s="28" t="s">
        <v>6</v>
      </c>
      <c r="B7" s="28"/>
      <c r="C7" s="28"/>
      <c r="D7" s="28"/>
      <c r="E7" s="28"/>
      <c r="F7" s="28"/>
    </row>
    <row r="8" spans="1:7" x14ac:dyDescent="0.3">
      <c r="A8" s="3" t="s">
        <v>5</v>
      </c>
      <c r="B8" s="21"/>
      <c r="C8" s="3" t="s">
        <v>0</v>
      </c>
    </row>
    <row r="9" spans="1:7" x14ac:dyDescent="0.3">
      <c r="A9" s="3" t="s">
        <v>1</v>
      </c>
      <c r="B9" s="21"/>
      <c r="C9" s="3" t="s">
        <v>2</v>
      </c>
    </row>
    <row r="10" spans="1:7" ht="15" thickBot="1" x14ac:dyDescent="0.35">
      <c r="A10" s="3" t="s">
        <v>15</v>
      </c>
      <c r="B10" s="22"/>
      <c r="C10" s="3" t="s">
        <v>3</v>
      </c>
    </row>
    <row r="11" spans="1:7" ht="15" thickBot="1" x14ac:dyDescent="0.35">
      <c r="A11" s="6" t="s">
        <v>4</v>
      </c>
      <c r="B11" s="7" t="e">
        <f>(60/B10)*B9 + B8</f>
        <v>#DIV/0!</v>
      </c>
      <c r="C11" s="9" t="s">
        <v>0</v>
      </c>
    </row>
    <row r="12" spans="1:7" x14ac:dyDescent="0.3">
      <c r="A12" s="25" t="s">
        <v>12</v>
      </c>
      <c r="B12" s="25"/>
      <c r="C12" s="25"/>
      <c r="D12" s="25"/>
      <c r="E12" s="25"/>
      <c r="F12" s="25"/>
    </row>
    <row r="14" spans="1:7" x14ac:dyDescent="0.3">
      <c r="A14" s="24" t="s">
        <v>25</v>
      </c>
      <c r="B14" s="24"/>
      <c r="C14" s="24"/>
      <c r="D14" s="24"/>
      <c r="E14" s="24"/>
      <c r="F14" s="24"/>
      <c r="G14" s="24"/>
    </row>
  </sheetData>
  <sheetProtection selectLockedCells="1"/>
  <mergeCells count="7">
    <mergeCell ref="A12:F12"/>
    <mergeCell ref="A7:F7"/>
    <mergeCell ref="A1:F1"/>
    <mergeCell ref="A2:F2"/>
    <mergeCell ref="A5:F5"/>
    <mergeCell ref="A3:F3"/>
    <mergeCell ref="A4:F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28"/>
  <sheetViews>
    <sheetView workbookViewId="0">
      <selection activeCell="A24" sqref="A24:H24"/>
    </sheetView>
  </sheetViews>
  <sheetFormatPr defaultRowHeight="14.4" x14ac:dyDescent="0.3"/>
  <cols>
    <col min="1" max="1" width="54.33203125" customWidth="1"/>
    <col min="3" max="3" width="12.6640625" customWidth="1"/>
    <col min="6" max="6" width="55.44140625" customWidth="1"/>
  </cols>
  <sheetData>
    <row r="1" spans="1:8" x14ac:dyDescent="0.3">
      <c r="A1" s="29" t="s">
        <v>17</v>
      </c>
      <c r="B1" s="29"/>
      <c r="C1" s="29"/>
      <c r="D1" s="29"/>
      <c r="E1" s="29"/>
      <c r="F1" s="29"/>
      <c r="G1" s="29"/>
      <c r="H1" s="29"/>
    </row>
    <row r="2" spans="1:8" x14ac:dyDescent="0.3">
      <c r="A2" s="30" t="s">
        <v>8</v>
      </c>
      <c r="B2" s="25"/>
      <c r="C2" s="25"/>
      <c r="D2" s="25"/>
      <c r="E2" s="25"/>
      <c r="F2" s="25"/>
      <c r="G2" s="25"/>
      <c r="H2" s="25"/>
    </row>
    <row r="3" spans="1:8" x14ac:dyDescent="0.3">
      <c r="A3" s="25" t="s">
        <v>26</v>
      </c>
      <c r="B3" s="25"/>
      <c r="C3" s="25"/>
      <c r="D3" s="25"/>
      <c r="E3" s="25"/>
      <c r="F3" s="25"/>
      <c r="G3" s="25"/>
      <c r="H3" s="25"/>
    </row>
    <row r="4" spans="1:8" x14ac:dyDescent="0.3">
      <c r="A4" s="25" t="s">
        <v>31</v>
      </c>
      <c r="B4" s="25"/>
      <c r="C4" s="25"/>
      <c r="D4" s="25"/>
      <c r="E4" s="25"/>
      <c r="F4" s="25"/>
      <c r="G4" s="25"/>
      <c r="H4" s="25"/>
    </row>
    <row r="5" spans="1:8" ht="15.6" x14ac:dyDescent="0.3">
      <c r="A5" s="31" t="s">
        <v>18</v>
      </c>
      <c r="B5" s="31"/>
      <c r="C5" s="31"/>
      <c r="D5" s="31"/>
      <c r="E5" s="31"/>
      <c r="F5" s="31"/>
      <c r="G5" s="31"/>
      <c r="H5" s="31"/>
    </row>
    <row r="7" spans="1:8" x14ac:dyDescent="0.3">
      <c r="A7" s="29" t="s">
        <v>40</v>
      </c>
      <c r="B7" s="29"/>
      <c r="C7" s="29"/>
      <c r="D7" s="29"/>
      <c r="E7" s="29"/>
      <c r="F7" s="29"/>
      <c r="G7" s="29"/>
      <c r="H7" s="29"/>
    </row>
    <row r="8" spans="1:8" x14ac:dyDescent="0.3">
      <c r="A8" s="3" t="s">
        <v>5</v>
      </c>
      <c r="B8" s="21"/>
      <c r="C8" s="3" t="s">
        <v>0</v>
      </c>
    </row>
    <row r="9" spans="1:8" x14ac:dyDescent="0.3">
      <c r="A9" s="3" t="s">
        <v>46</v>
      </c>
      <c r="B9" s="21"/>
      <c r="C9" s="3" t="s">
        <v>2</v>
      </c>
    </row>
    <row r="10" spans="1:8" x14ac:dyDescent="0.3">
      <c r="A10" s="3" t="s">
        <v>39</v>
      </c>
      <c r="B10" s="21"/>
      <c r="C10" s="3" t="s">
        <v>3</v>
      </c>
      <c r="D10" s="2" t="s">
        <v>20</v>
      </c>
    </row>
    <row r="11" spans="1:8" x14ac:dyDescent="0.3">
      <c r="A11" s="3" t="s">
        <v>1</v>
      </c>
      <c r="B11" s="21"/>
      <c r="C11" s="3" t="s">
        <v>2</v>
      </c>
    </row>
    <row r="12" spans="1:8" x14ac:dyDescent="0.3">
      <c r="A12" s="3" t="s">
        <v>11</v>
      </c>
      <c r="B12" s="21"/>
      <c r="C12" s="3" t="s">
        <v>3</v>
      </c>
    </row>
    <row r="13" spans="1:8" ht="15" thickBot="1" x14ac:dyDescent="0.35">
      <c r="A13" s="16"/>
      <c r="B13" s="16"/>
      <c r="C13" s="16"/>
    </row>
    <row r="14" spans="1:8" ht="15" thickBot="1" x14ac:dyDescent="0.35">
      <c r="A14" s="32" t="s">
        <v>50</v>
      </c>
      <c r="B14" s="33"/>
      <c r="C14" s="34"/>
    </row>
    <row r="15" spans="1:8" x14ac:dyDescent="0.3">
      <c r="A15" s="12" t="s">
        <v>30</v>
      </c>
      <c r="B15" s="19" t="e">
        <f>((60/B12*B11)+(B9+B8))</f>
        <v>#DIV/0!</v>
      </c>
      <c r="C15" s="14" t="s">
        <v>0</v>
      </c>
    </row>
    <row r="16" spans="1:8" ht="15" thickBot="1" x14ac:dyDescent="0.35">
      <c r="A16" s="12" t="s">
        <v>32</v>
      </c>
      <c r="B16" s="13" t="e">
        <f>((60/B12*B11)+(((B9*2)+B8)))</f>
        <v>#DIV/0!</v>
      </c>
      <c r="C16" s="14" t="s">
        <v>0</v>
      </c>
      <c r="D16" s="2"/>
    </row>
    <row r="17" spans="1:8" ht="15" thickBot="1" x14ac:dyDescent="0.35">
      <c r="A17" s="15" t="s">
        <v>33</v>
      </c>
      <c r="B17" s="7" t="e">
        <f>((60/B12*B11)+((B9)*3)+B8)</f>
        <v>#DIV/0!</v>
      </c>
      <c r="C17" s="9" t="s">
        <v>0</v>
      </c>
      <c r="D17" s="2"/>
    </row>
    <row r="18" spans="1:8" ht="15" thickBot="1" x14ac:dyDescent="0.35">
      <c r="A18" s="15" t="s">
        <v>34</v>
      </c>
      <c r="B18" s="7" t="e">
        <f>((60/B12*B11)+((B9*4)+B8))</f>
        <v>#DIV/0!</v>
      </c>
      <c r="C18" s="9" t="s">
        <v>0</v>
      </c>
      <c r="D18" s="2"/>
    </row>
    <row r="19" spans="1:8" ht="15" thickBot="1" x14ac:dyDescent="0.35">
      <c r="A19" s="15" t="s">
        <v>35</v>
      </c>
      <c r="B19" s="7" t="e">
        <f>((60/B12*B11)+((B9*5)+B8))</f>
        <v>#DIV/0!</v>
      </c>
      <c r="C19" s="9" t="s">
        <v>0</v>
      </c>
      <c r="D19" s="2"/>
    </row>
    <row r="20" spans="1:8" ht="15" thickBot="1" x14ac:dyDescent="0.35">
      <c r="A20" s="15" t="s">
        <v>36</v>
      </c>
      <c r="B20" s="7" t="e">
        <f>((60/B12*B11)+((B9*6)+B8))</f>
        <v>#DIV/0!</v>
      </c>
      <c r="C20" s="9" t="s">
        <v>0</v>
      </c>
      <c r="D20" s="2"/>
    </row>
    <row r="21" spans="1:8" ht="15" thickBot="1" x14ac:dyDescent="0.35">
      <c r="A21" s="15" t="s">
        <v>37</v>
      </c>
      <c r="B21" s="7" t="e">
        <f>((60/B12*B11)+((B9*7)+B8))</f>
        <v>#DIV/0!</v>
      </c>
      <c r="C21" s="9" t="s">
        <v>0</v>
      </c>
      <c r="D21" s="2"/>
    </row>
    <row r="22" spans="1:8" ht="15" thickBot="1" x14ac:dyDescent="0.35">
      <c r="A22" s="15" t="s">
        <v>38</v>
      </c>
      <c r="B22" s="7" t="e">
        <f>((60/B12*B11)+(B9*8)+B8)</f>
        <v>#DIV/0!</v>
      </c>
      <c r="C22" s="9" t="s">
        <v>0</v>
      </c>
      <c r="D22" s="2"/>
    </row>
    <row r="23" spans="1:8" x14ac:dyDescent="0.3">
      <c r="A23" s="25" t="s">
        <v>48</v>
      </c>
      <c r="B23" s="25"/>
      <c r="C23" s="25"/>
      <c r="D23" s="25"/>
      <c r="E23" s="25"/>
      <c r="F23" s="25"/>
      <c r="G23" s="25"/>
      <c r="H23" s="25"/>
    </row>
    <row r="24" spans="1:8" x14ac:dyDescent="0.3">
      <c r="A24" s="25"/>
      <c r="B24" s="25"/>
      <c r="C24" s="25"/>
      <c r="D24" s="25"/>
      <c r="E24" s="25"/>
      <c r="F24" s="25"/>
      <c r="G24" s="25"/>
      <c r="H24" s="25"/>
    </row>
    <row r="26" spans="1:8" x14ac:dyDescent="0.3">
      <c r="A26" s="24" t="s">
        <v>47</v>
      </c>
      <c r="B26" s="24"/>
      <c r="C26" s="24"/>
      <c r="D26" s="24"/>
      <c r="E26" s="24"/>
      <c r="F26" s="24"/>
    </row>
    <row r="28" spans="1:8" x14ac:dyDescent="0.3">
      <c r="A28" t="s">
        <v>24</v>
      </c>
    </row>
  </sheetData>
  <sheetProtection selectLockedCells="1"/>
  <mergeCells count="9">
    <mergeCell ref="A1:H1"/>
    <mergeCell ref="A23:H23"/>
    <mergeCell ref="A24:H24"/>
    <mergeCell ref="A2:H2"/>
    <mergeCell ref="A3:H3"/>
    <mergeCell ref="A4:H4"/>
    <mergeCell ref="A5:H5"/>
    <mergeCell ref="A14:C14"/>
    <mergeCell ref="A7:H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9"/>
  <sheetViews>
    <sheetView tabSelected="1" workbookViewId="0">
      <selection activeCell="A25" sqref="A25:H25"/>
    </sheetView>
  </sheetViews>
  <sheetFormatPr defaultRowHeight="14.4" x14ac:dyDescent="0.3"/>
  <cols>
    <col min="1" max="1" width="54.5546875" customWidth="1"/>
    <col min="3" max="3" width="12.33203125" customWidth="1"/>
    <col min="6" max="6" width="53.109375" customWidth="1"/>
  </cols>
  <sheetData>
    <row r="1" spans="1:8" x14ac:dyDescent="0.3">
      <c r="A1" s="35" t="s">
        <v>17</v>
      </c>
      <c r="B1" s="35"/>
      <c r="C1" s="35"/>
      <c r="D1" s="35"/>
      <c r="E1" s="35"/>
      <c r="F1" s="35"/>
      <c r="G1" s="35"/>
      <c r="H1" s="35"/>
    </row>
    <row r="2" spans="1:8" x14ac:dyDescent="0.3">
      <c r="A2" s="25" t="s">
        <v>8</v>
      </c>
      <c r="B2" s="25"/>
      <c r="C2" s="25"/>
      <c r="D2" s="25"/>
      <c r="E2" s="25"/>
      <c r="F2" s="25"/>
      <c r="G2" s="25"/>
      <c r="H2" s="25"/>
    </row>
    <row r="3" spans="1:8" x14ac:dyDescent="0.3">
      <c r="A3" s="25" t="s">
        <v>23</v>
      </c>
      <c r="B3" s="25"/>
      <c r="C3" s="25"/>
      <c r="D3" s="25"/>
      <c r="E3" s="25"/>
      <c r="F3" s="25"/>
      <c r="G3" s="25"/>
      <c r="H3" s="25"/>
    </row>
    <row r="4" spans="1:8" x14ac:dyDescent="0.3">
      <c r="A4" s="25" t="s">
        <v>16</v>
      </c>
      <c r="B4" s="25"/>
      <c r="C4" s="25"/>
      <c r="D4" s="25"/>
      <c r="E4" s="25"/>
      <c r="F4" s="25"/>
      <c r="G4" s="25"/>
      <c r="H4" s="25"/>
    </row>
    <row r="5" spans="1:8" ht="15.6" x14ac:dyDescent="0.3">
      <c r="A5" s="31" t="s">
        <v>22</v>
      </c>
      <c r="B5" s="31"/>
      <c r="C5" s="31"/>
      <c r="D5" s="31"/>
      <c r="E5" s="31"/>
      <c r="F5" s="31"/>
      <c r="G5" s="31"/>
      <c r="H5" s="31"/>
    </row>
    <row r="6" spans="1:8" x14ac:dyDescent="0.3">
      <c r="A6" s="1"/>
      <c r="B6" s="1"/>
      <c r="C6" s="1"/>
      <c r="D6" s="1"/>
      <c r="E6" s="1"/>
      <c r="F6" s="1"/>
    </row>
    <row r="7" spans="1:8" x14ac:dyDescent="0.3">
      <c r="A7" s="35" t="s">
        <v>21</v>
      </c>
      <c r="B7" s="35"/>
      <c r="C7" s="35"/>
      <c r="D7" s="35"/>
      <c r="E7" s="35"/>
      <c r="F7" s="35"/>
      <c r="G7" s="35"/>
      <c r="H7" s="35"/>
    </row>
    <row r="8" spans="1:8" x14ac:dyDescent="0.3">
      <c r="A8" s="20" t="s">
        <v>5</v>
      </c>
      <c r="B8" s="21"/>
      <c r="C8" s="3" t="s">
        <v>0</v>
      </c>
    </row>
    <row r="9" spans="1:8" x14ac:dyDescent="0.3">
      <c r="A9" s="20" t="s">
        <v>45</v>
      </c>
      <c r="B9" s="21"/>
      <c r="C9" s="3" t="s">
        <v>2</v>
      </c>
    </row>
    <row r="10" spans="1:8" x14ac:dyDescent="0.3">
      <c r="A10" s="20" t="s">
        <v>39</v>
      </c>
      <c r="B10" s="21"/>
      <c r="C10" s="3" t="s">
        <v>3</v>
      </c>
      <c r="D10" s="2" t="s">
        <v>20</v>
      </c>
    </row>
    <row r="11" spans="1:8" x14ac:dyDescent="0.3">
      <c r="A11" s="20" t="s">
        <v>1</v>
      </c>
      <c r="B11" s="21"/>
      <c r="C11" s="3" t="s">
        <v>2</v>
      </c>
    </row>
    <row r="12" spans="1:8" x14ac:dyDescent="0.3">
      <c r="A12" s="20" t="s">
        <v>11</v>
      </c>
      <c r="B12" s="21"/>
      <c r="C12" s="3" t="s">
        <v>3</v>
      </c>
    </row>
    <row r="13" spans="1:8" ht="15" thickBot="1" x14ac:dyDescent="0.35">
      <c r="A13" s="16"/>
      <c r="B13" s="16"/>
      <c r="C13" s="16"/>
      <c r="D13" s="17"/>
    </row>
    <row r="14" spans="1:8" ht="15" thickBot="1" x14ac:dyDescent="0.35">
      <c r="A14" s="36" t="s">
        <v>51</v>
      </c>
      <c r="B14" s="37"/>
      <c r="C14" s="38"/>
      <c r="D14" s="17"/>
    </row>
    <row r="15" spans="1:8" ht="15" thickBot="1" x14ac:dyDescent="0.35">
      <c r="A15" s="10" t="s">
        <v>41</v>
      </c>
      <c r="B15" s="18" t="e">
        <f>((60/B12)*B11)+B8</f>
        <v>#DIV/0!</v>
      </c>
      <c r="C15" s="11" t="s">
        <v>0</v>
      </c>
      <c r="D15" s="2"/>
    </row>
    <row r="16" spans="1:8" ht="15" thickBot="1" x14ac:dyDescent="0.35">
      <c r="A16" s="6" t="s">
        <v>42</v>
      </c>
      <c r="B16" s="7" t="e">
        <f>((60/B12)*B11)+B8-B9</f>
        <v>#DIV/0!</v>
      </c>
      <c r="C16" s="9" t="s">
        <v>0</v>
      </c>
      <c r="D16" s="2"/>
    </row>
    <row r="17" spans="1:8" ht="15" thickBot="1" x14ac:dyDescent="0.35">
      <c r="A17" s="15" t="s">
        <v>43</v>
      </c>
      <c r="B17" s="7" t="e">
        <f>((B8+(60/B12)*B11)-(B9*2))</f>
        <v>#DIV/0!</v>
      </c>
      <c r="C17" s="9" t="s">
        <v>0</v>
      </c>
      <c r="D17" s="2"/>
    </row>
    <row r="18" spans="1:8" ht="15" thickBot="1" x14ac:dyDescent="0.35">
      <c r="A18" s="15" t="s">
        <v>44</v>
      </c>
      <c r="B18" s="7" t="e">
        <f>((B8+(60/B12)*B11)-(B9*3))</f>
        <v>#DIV/0!</v>
      </c>
      <c r="C18" s="9" t="s">
        <v>0</v>
      </c>
      <c r="D18" s="2"/>
    </row>
    <row r="19" spans="1:8" ht="15" thickBot="1" x14ac:dyDescent="0.35">
      <c r="A19" s="15" t="s">
        <v>52</v>
      </c>
      <c r="B19" s="7" t="e">
        <f>((B8+(60/B12)*B11)-(B9*4))</f>
        <v>#DIV/0!</v>
      </c>
      <c r="C19" s="9" t="s">
        <v>0</v>
      </c>
      <c r="D19" s="2"/>
    </row>
    <row r="20" spans="1:8" ht="15" thickBot="1" x14ac:dyDescent="0.35">
      <c r="A20" s="15" t="s">
        <v>53</v>
      </c>
      <c r="B20" s="7" t="e">
        <f>((B8+(60/B12)*B11)-(B9*5))</f>
        <v>#DIV/0!</v>
      </c>
      <c r="C20" s="9" t="s">
        <v>0</v>
      </c>
      <c r="D20" s="2"/>
    </row>
    <row r="21" spans="1:8" ht="15" thickBot="1" x14ac:dyDescent="0.35">
      <c r="A21" s="15" t="s">
        <v>54</v>
      </c>
      <c r="B21" s="7" t="e">
        <f>((B8+(60/B12)*B11)-(B9*6))</f>
        <v>#DIV/0!</v>
      </c>
      <c r="C21" s="9" t="s">
        <v>0</v>
      </c>
      <c r="D21" s="2"/>
    </row>
    <row r="22" spans="1:8" ht="15" thickBot="1" x14ac:dyDescent="0.35">
      <c r="A22" s="15" t="s">
        <v>55</v>
      </c>
      <c r="B22" s="7" t="e">
        <f>((B8+(60/B12)*B11)-(B9*7))</f>
        <v>#DIV/0!</v>
      </c>
      <c r="C22" s="9" t="s">
        <v>0</v>
      </c>
      <c r="D22" s="2"/>
    </row>
    <row r="23" spans="1:8" ht="15" thickBot="1" x14ac:dyDescent="0.35">
      <c r="A23" s="15" t="s">
        <v>56</v>
      </c>
      <c r="B23" s="7" t="e">
        <f>((B8+(60/B12)*B11)-(B9*8))</f>
        <v>#DIV/0!</v>
      </c>
      <c r="C23" s="9" t="s">
        <v>0</v>
      </c>
      <c r="D23" s="2"/>
    </row>
    <row r="24" spans="1:8" x14ac:dyDescent="0.3">
      <c r="A24" s="25" t="s">
        <v>49</v>
      </c>
      <c r="B24" s="25"/>
      <c r="C24" s="25"/>
      <c r="D24" s="25"/>
      <c r="E24" s="25"/>
      <c r="F24" s="25"/>
      <c r="G24" s="25"/>
      <c r="H24" s="25"/>
    </row>
    <row r="25" spans="1:8" x14ac:dyDescent="0.3">
      <c r="A25" s="25"/>
      <c r="B25" s="25"/>
      <c r="C25" s="25"/>
      <c r="D25" s="25"/>
      <c r="E25" s="25"/>
      <c r="F25" s="25"/>
      <c r="G25" s="25"/>
      <c r="H25" s="25"/>
    </row>
    <row r="27" spans="1:8" x14ac:dyDescent="0.3">
      <c r="A27" s="24" t="s">
        <v>47</v>
      </c>
      <c r="B27" s="24"/>
      <c r="C27" s="24"/>
      <c r="D27" s="24"/>
      <c r="E27" s="24"/>
      <c r="F27" s="24"/>
    </row>
    <row r="29" spans="1:8" x14ac:dyDescent="0.3">
      <c r="A29" s="4" t="s">
        <v>24</v>
      </c>
    </row>
  </sheetData>
  <sheetProtection selectLockedCells="1"/>
  <mergeCells count="9">
    <mergeCell ref="A1:H1"/>
    <mergeCell ref="A7:H7"/>
    <mergeCell ref="A24:H24"/>
    <mergeCell ref="A25:H25"/>
    <mergeCell ref="A2:H2"/>
    <mergeCell ref="A3:H3"/>
    <mergeCell ref="A4:H4"/>
    <mergeCell ref="A5:H5"/>
    <mergeCell ref="A14:C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PCA Bolus ONLY</vt:lpstr>
      <vt:lpstr>PCA for Basal &amp; Bolus ONLY</vt:lpstr>
      <vt:lpstr>PCA to Titrate (Incr) SCC</vt:lpstr>
      <vt:lpstr>PCA to Titrate (Decr) SCC</vt:lpstr>
    </vt:vector>
  </TitlesOfParts>
  <Company>UCHC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Kalish,Ruth LaCasse</dc:creator>
  <cp:lastModifiedBy>Kalish,Ruth</cp:lastModifiedBy>
  <dcterms:created xsi:type="dcterms:W3CDTF">2016-01-08T14:42:28Z</dcterms:created>
  <dcterms:modified xsi:type="dcterms:W3CDTF">2018-12-10T00:02:40Z</dcterms:modified>
</cp:coreProperties>
</file>